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yal.samuel\Desktop\Dan Manor\ענת ושחר\"/>
    </mc:Choice>
  </mc:AlternateContent>
  <xr:revisionPtr revIDLastSave="0" documentId="13_ncr:1_{373DCA0E-6EFE-4FCE-AD18-6217B915FB64}" xr6:coauthVersionLast="47" xr6:coauthVersionMax="47" xr10:uidLastSave="{00000000-0000-0000-0000-000000000000}"/>
  <bookViews>
    <workbookView xWindow="-96" yWindow="-96" windowWidth="23232" windowHeight="12432" activeTab="1" xr2:uid="{353B6D33-F9CB-4347-991E-0752022B3906}"/>
  </bookViews>
  <sheets>
    <sheet name="10711 Ewing" sheetId="1" r:id="rId1"/>
    <sheet name="comps" sheetId="2" r:id="rId2"/>
    <sheet name="Pictures &amp; Videos" sheetId="3" r:id="rId3"/>
  </sheets>
  <definedNames>
    <definedName name="_xlnm._FilterDatabase" localSheetId="1" hidden="1">comps!$A$1:$R$1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 l="1"/>
  <c r="D9" i="1"/>
  <c r="C26" i="1"/>
  <c r="D26" i="1"/>
  <c r="D27" i="1"/>
  <c r="D25" i="1"/>
  <c r="D23" i="1"/>
  <c r="D17" i="1"/>
  <c r="C19" i="1"/>
  <c r="C22" i="1" s="1"/>
  <c r="C24" i="1"/>
  <c r="D24" i="1" s="1"/>
  <c r="C5" i="1"/>
  <c r="C28" i="1" l="1"/>
  <c r="C29" i="1" s="1"/>
  <c r="C34" i="1"/>
  <c r="D19" i="1" l="1"/>
  <c r="D22" i="1" s="1"/>
  <c r="D28" i="1" l="1"/>
  <c r="D29" i="1" s="1"/>
  <c r="C40" i="1" s="1"/>
</calcChain>
</file>

<file path=xl/sharedStrings.xml><?xml version="1.0" encoding="utf-8"?>
<sst xmlns="http://schemas.openxmlformats.org/spreadsheetml/2006/main" count="84" uniqueCount="71">
  <si>
    <t>General Information</t>
  </si>
  <si>
    <t>Projected Yearly Income</t>
  </si>
  <si>
    <t>Gross Rent</t>
  </si>
  <si>
    <t>Gross Rent after Vacancy</t>
  </si>
  <si>
    <t>Operating Expenses</t>
  </si>
  <si>
    <t xml:space="preserve">     Accounting Fees</t>
  </si>
  <si>
    <t xml:space="preserve">     Property Insurance</t>
  </si>
  <si>
    <t xml:space="preserve">     Real Estate Tax</t>
  </si>
  <si>
    <t xml:space="preserve">     Property Maintenance</t>
  </si>
  <si>
    <t>Total Operating Expenses</t>
  </si>
  <si>
    <t xml:space="preserve">     Management Fees (10%)</t>
  </si>
  <si>
    <t xml:space="preserve">10% of collected funds </t>
  </si>
  <si>
    <t>property insurance</t>
  </si>
  <si>
    <t>Rent after Operating Expenses</t>
  </si>
  <si>
    <t>Property Value (Comps)</t>
  </si>
  <si>
    <t>Property Value:</t>
  </si>
  <si>
    <t>See comps tab for additional information and comps details.</t>
  </si>
  <si>
    <t>Selling Price:</t>
  </si>
  <si>
    <t>Rooms:</t>
  </si>
  <si>
    <t>SF :</t>
  </si>
  <si>
    <t>Lot SF:</t>
  </si>
  <si>
    <t>Property Selling Price and expected annual return</t>
  </si>
  <si>
    <t>MLS #</t>
  </si>
  <si>
    <t>Address</t>
  </si>
  <si>
    <t>County</t>
  </si>
  <si>
    <t>Area</t>
  </si>
  <si>
    <t>Sale Price</t>
  </si>
  <si>
    <t>Close Dt</t>
  </si>
  <si>
    <t>Zip</t>
  </si>
  <si>
    <t>Status</t>
  </si>
  <si>
    <t>Bedrooms</t>
  </si>
  <si>
    <t>Full Baths</t>
  </si>
  <si>
    <t>Half Baths</t>
  </si>
  <si>
    <t>Above Grade Finished SF</t>
  </si>
  <si>
    <t>Sale Terms</t>
  </si>
  <si>
    <t>Jackson</t>
  </si>
  <si>
    <t>Sold</t>
  </si>
  <si>
    <t>Property Address:</t>
  </si>
  <si>
    <t>Property Description:</t>
  </si>
  <si>
    <t>monthly reporting of property performance</t>
  </si>
  <si>
    <t>on going maintenance on property</t>
  </si>
  <si>
    <t xml:space="preserve"> </t>
  </si>
  <si>
    <t>Monthly</t>
  </si>
  <si>
    <t>Yearly</t>
  </si>
  <si>
    <t>Market</t>
  </si>
  <si>
    <t>Annually NOI</t>
  </si>
  <si>
    <t>City</t>
  </si>
  <si>
    <t>Type</t>
  </si>
  <si>
    <t>Kansas City</t>
  </si>
  <si>
    <t>Single Family</t>
  </si>
  <si>
    <t>Baths:</t>
  </si>
  <si>
    <t>FHA</t>
  </si>
  <si>
    <t>Selected Recently Sold Properties within a mile from the above property address within the last 12 months:</t>
  </si>
  <si>
    <t>Lot Size</t>
  </si>
  <si>
    <t xml:space="preserve">     HOA</t>
  </si>
  <si>
    <t>Total Finished SF</t>
  </si>
  <si>
    <t>Conventional</t>
  </si>
  <si>
    <t>Rent</t>
  </si>
  <si>
    <t>Cash</t>
  </si>
  <si>
    <t>0.3 Miles</t>
  </si>
  <si>
    <t>10712 BLUE RIDGE BOULEVARD</t>
  </si>
  <si>
    <t>8300 E 110TH STREET</t>
  </si>
  <si>
    <t>10711 Ewing Dr, Kansas City, MO 64134</t>
  </si>
  <si>
    <t>Before reno</t>
  </si>
  <si>
    <t>After reno</t>
  </si>
  <si>
    <t>1.4 Miles</t>
  </si>
  <si>
    <t>7705 E 112TH TERRACE</t>
  </si>
  <si>
    <t>10109 WHITE AVENUE</t>
  </si>
  <si>
    <t>1.1 Miles</t>
  </si>
  <si>
    <t>1.7 Miles</t>
  </si>
  <si>
    <t xml:space="preserve">Vacancy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</si>
</sst>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[$$-409]* #,##0_);_([$$-409]* \(#,##0\);_([$$-409]* &quot;-&quot;??_);_(@_)"/>
    <numFmt numFmtId="166" formatCode="0.0%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2A2A33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19" applyNumberFormat="0" applyAlignment="0" applyProtection="0"/>
    <xf numFmtId="0" fontId="13" fillId="12" borderId="20" applyNumberFormat="0" applyAlignment="0" applyProtection="0"/>
    <xf numFmtId="0" fontId="14" fillId="12" borderId="19" applyNumberFormat="0" applyAlignment="0" applyProtection="0"/>
    <xf numFmtId="0" fontId="15" fillId="0" borderId="21" applyNumberFormat="0" applyFill="0" applyAlignment="0" applyProtection="0"/>
    <xf numFmtId="0" fontId="16" fillId="13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4" borderId="23" applyNumberFormat="0" applyFont="0" applyAlignment="0" applyProtection="0"/>
  </cellStyleXfs>
  <cellXfs count="61">
    <xf numFmtId="0" fontId="0" fillId="0" borderId="0" xfId="0"/>
    <xf numFmtId="43" fontId="0" fillId="0" borderId="0" xfId="1" applyFont="1"/>
    <xf numFmtId="0" fontId="0" fillId="0" borderId="5" xfId="0" applyBorder="1"/>
    <xf numFmtId="0" fontId="0" fillId="0" borderId="6" xfId="0" applyBorder="1"/>
    <xf numFmtId="0" fontId="0" fillId="3" borderId="5" xfId="0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6" xfId="0" applyFill="1" applyBorder="1"/>
    <xf numFmtId="37" fontId="0" fillId="3" borderId="0" xfId="1" applyNumberFormat="1" applyFont="1" applyFill="1" applyBorder="1" applyAlignment="1">
      <alignment horizontal="center" vertical="top"/>
    </xf>
    <xf numFmtId="0" fontId="0" fillId="3" borderId="5" xfId="0" applyFill="1" applyBorder="1" applyAlignment="1">
      <alignment horizontal="left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0" xfId="0" applyAlignment="1">
      <alignment horizontal="center"/>
    </xf>
    <xf numFmtId="0" fontId="3" fillId="3" borderId="5" xfId="0" applyFont="1" applyFill="1" applyBorder="1"/>
    <xf numFmtId="165" fontId="3" fillId="3" borderId="12" xfId="1" applyNumberFormat="1" applyFont="1" applyFill="1" applyBorder="1"/>
    <xf numFmtId="164" fontId="0" fillId="3" borderId="11" xfId="1" applyNumberFormat="1" applyFont="1" applyFill="1" applyBorder="1"/>
    <xf numFmtId="165" fontId="3" fillId="3" borderId="10" xfId="1" applyNumberFormat="1" applyFont="1" applyFill="1" applyBorder="1"/>
    <xf numFmtId="164" fontId="0" fillId="3" borderId="12" xfId="1" applyNumberFormat="1" applyFont="1" applyFill="1" applyBorder="1"/>
    <xf numFmtId="0" fontId="0" fillId="0" borderId="7" xfId="0" applyBorder="1"/>
    <xf numFmtId="164" fontId="0" fillId="0" borderId="8" xfId="1" applyNumberFormat="1" applyFont="1" applyBorder="1"/>
    <xf numFmtId="0" fontId="0" fillId="0" borderId="8" xfId="0" applyBorder="1"/>
    <xf numFmtId="164" fontId="0" fillId="0" borderId="0" xfId="1" applyNumberFormat="1" applyFont="1" applyBorder="1"/>
    <xf numFmtId="164" fontId="0" fillId="3" borderId="0" xfId="1" applyNumberFormat="1" applyFont="1" applyFill="1" applyBorder="1"/>
    <xf numFmtId="164" fontId="0" fillId="3" borderId="8" xfId="1" applyNumberFormat="1" applyFont="1" applyFill="1" applyBorder="1"/>
    <xf numFmtId="164" fontId="0" fillId="0" borderId="0" xfId="1" applyNumberFormat="1" applyFont="1"/>
    <xf numFmtId="166" fontId="3" fillId="3" borderId="8" xfId="2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165" fontId="3" fillId="6" borderId="13" xfId="1" applyNumberFormat="1" applyFont="1" applyFill="1" applyBorder="1"/>
    <xf numFmtId="165" fontId="3" fillId="7" borderId="0" xfId="1" applyNumberFormat="1" applyFont="1" applyFill="1" applyBorder="1"/>
    <xf numFmtId="0" fontId="3" fillId="2" borderId="0" xfId="0" applyFont="1" applyFill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3" fillId="0" borderId="0" xfId="0" applyFont="1" applyAlignment="1">
      <alignment horizontal="center" wrapText="1"/>
    </xf>
    <xf numFmtId="164" fontId="3" fillId="3" borderId="0" xfId="1" applyNumberFormat="1" applyFont="1" applyFill="1" applyBorder="1" applyAlignment="1">
      <alignment horizontal="left" vertical="top"/>
    </xf>
    <xf numFmtId="0" fontId="3" fillId="0" borderId="0" xfId="0" applyFont="1"/>
    <xf numFmtId="165" fontId="3" fillId="3" borderId="0" xfId="1" applyNumberFormat="1" applyFont="1" applyFill="1" applyBorder="1"/>
    <xf numFmtId="0" fontId="3" fillId="3" borderId="5" xfId="0" applyFont="1" applyFill="1" applyBorder="1" applyAlignment="1">
      <alignment horizontal="center" wrapText="1"/>
    </xf>
    <xf numFmtId="164" fontId="0" fillId="3" borderId="25" xfId="1" applyNumberFormat="1" applyFont="1" applyFill="1" applyBorder="1"/>
    <xf numFmtId="43" fontId="3" fillId="0" borderId="0" xfId="1" applyFont="1"/>
    <xf numFmtId="43" fontId="3" fillId="0" borderId="1" xfId="1" applyFont="1" applyBorder="1"/>
    <xf numFmtId="0" fontId="3" fillId="3" borderId="26" xfId="0" applyFont="1" applyFill="1" applyBorder="1" applyAlignment="1">
      <alignment wrapText="1"/>
    </xf>
    <xf numFmtId="0" fontId="3" fillId="3" borderId="0" xfId="0" applyFont="1" applyFill="1" applyAlignment="1">
      <alignment horizontal="center" wrapText="1"/>
    </xf>
    <xf numFmtId="0" fontId="0" fillId="3" borderId="27" xfId="0" applyFill="1" applyBorder="1"/>
    <xf numFmtId="0" fontId="3" fillId="3" borderId="27" xfId="0" applyFont="1" applyFill="1" applyBorder="1" applyAlignment="1">
      <alignment wrapText="1"/>
    </xf>
    <xf numFmtId="0" fontId="0" fillId="3" borderId="26" xfId="0" applyFill="1" applyBorder="1"/>
    <xf numFmtId="0" fontId="0" fillId="3" borderId="28" xfId="0" applyFill="1" applyBorder="1"/>
    <xf numFmtId="164" fontId="3" fillId="3" borderId="0" xfId="1" applyNumberFormat="1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left" vertical="top" wrapText="1"/>
    </xf>
    <xf numFmtId="164" fontId="0" fillId="0" borderId="6" xfId="1" applyNumberFormat="1" applyFont="1" applyFill="1" applyBorder="1" applyAlignment="1">
      <alignment horizontal="left" vertical="top" wrapText="1"/>
    </xf>
    <xf numFmtId="164" fontId="0" fillId="0" borderId="8" xfId="1" applyNumberFormat="1" applyFont="1" applyFill="1" applyBorder="1" applyAlignment="1">
      <alignment horizontal="left" vertical="top" wrapText="1"/>
    </xf>
    <xf numFmtId="164" fontId="0" fillId="0" borderId="9" xfId="1" applyNumberFormat="1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3" xr:uid="{8199BE4C-FB74-493B-AA6F-206968EC081B}"/>
    <cellStyle name="Note 2" xfId="44" xr:uid="{FC41BC27-2053-43B5-8EAF-F2DA80B0C871}"/>
    <cellStyle name="Output" xfId="12" builtinId="21" customBuiltin="1"/>
    <cellStyle name="Percent" xfId="2" builtinId="5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139700</xdr:colOff>
      <xdr:row>12</xdr:row>
      <xdr:rowOff>12700</xdr:rowOff>
    </xdr:from>
    <xdr:to>
      <xdr:col>13</xdr:col>
      <xdr:colOff>546375</xdr:colOff>
      <xdr:row>30</xdr:row>
      <xdr:rowOff>57334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BEA9A-6335-4B1E-E955-BB67F5686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18200" y="2374900"/>
          <a:ext cx="5359675" cy="3587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240F-3823-BD44-A4D8-9422A134E5C8}">
  <dimension ref="B1:K49"/>
  <sheetViews>
    <sheetView showGridLines="0" topLeftCell="A17" zoomScale="85" zoomScaleNormal="85" workbookViewId="0">
      <selection activeCell="O32" sqref="O32"/>
    </sheetView>
  </sheetViews>
  <sheetFormatPr defaultColWidth="10.84765625" defaultRowHeight="15.6" x14ac:dyDescent="0.6"/>
  <cols>
    <col min="1" max="1" width="1.5" customWidth="1"/>
    <col min="2" max="2" width="29" customWidth="1"/>
    <col min="3" max="3" width="12.5" bestFit="1" customWidth="1"/>
    <col min="4" max="4" width="11.5" bestFit="1" customWidth="1"/>
    <col min="5" max="5" width="14.84765625" customWidth="1"/>
    <col min="6" max="6" width="12.34765625" customWidth="1"/>
    <col min="11" max="11" width="19.34765625" customWidth="1"/>
  </cols>
  <sheetData>
    <row r="1" spans="2:11" ht="7.15" customHeight="1" thickBot="1" x14ac:dyDescent="0.65"/>
    <row r="2" spans="2:11" ht="19.8" thickBot="1" x14ac:dyDescent="0.65">
      <c r="B2" s="49" t="s">
        <v>62</v>
      </c>
      <c r="C2" s="50"/>
      <c r="D2" s="50"/>
      <c r="E2" s="50"/>
      <c r="F2" s="50"/>
      <c r="G2" s="50"/>
      <c r="H2" s="50"/>
      <c r="I2" s="50"/>
      <c r="J2" s="50"/>
      <c r="K2" s="51"/>
    </row>
    <row r="3" spans="2:11" ht="7.15" customHeight="1" thickBot="1" x14ac:dyDescent="0.65">
      <c r="B3" s="2"/>
      <c r="K3" s="3"/>
    </row>
    <row r="4" spans="2:11" ht="15.9" thickBot="1" x14ac:dyDescent="0.65"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4"/>
    </row>
    <row r="5" spans="2:11" x14ac:dyDescent="0.6">
      <c r="B5" s="4" t="s">
        <v>37</v>
      </c>
      <c r="C5" s="48" t="str">
        <f>B2</f>
        <v>10711 Ewing Dr, Kansas City, MO 64134</v>
      </c>
      <c r="D5" s="48"/>
      <c r="E5" s="48"/>
      <c r="F5" s="48"/>
      <c r="G5" s="5"/>
      <c r="H5" s="6"/>
      <c r="I5" s="6"/>
      <c r="J5" s="6"/>
      <c r="K5" s="7"/>
    </row>
    <row r="6" spans="2:11" x14ac:dyDescent="0.6">
      <c r="B6" s="4"/>
      <c r="C6" s="35" t="s">
        <v>63</v>
      </c>
      <c r="D6" s="35" t="s">
        <v>64</v>
      </c>
      <c r="E6" s="35"/>
      <c r="F6" s="35"/>
      <c r="G6" s="5"/>
      <c r="H6" s="6"/>
      <c r="I6" s="6"/>
      <c r="J6" s="6"/>
      <c r="K6" s="7"/>
    </row>
    <row r="7" spans="2:11" x14ac:dyDescent="0.6">
      <c r="B7" s="4" t="s">
        <v>18</v>
      </c>
      <c r="C7" s="5">
        <v>3</v>
      </c>
      <c r="D7" s="5">
        <v>4</v>
      </c>
      <c r="E7" s="5"/>
      <c r="F7" s="5"/>
      <c r="G7" s="5"/>
      <c r="H7" s="6"/>
      <c r="I7" s="6" t="s">
        <v>41</v>
      </c>
      <c r="J7" s="6"/>
      <c r="K7" s="7"/>
    </row>
    <row r="8" spans="2:11" x14ac:dyDescent="0.6">
      <c r="B8" s="4" t="s">
        <v>50</v>
      </c>
      <c r="C8" s="5">
        <v>1</v>
      </c>
      <c r="D8" s="5">
        <v>1</v>
      </c>
      <c r="E8" s="5"/>
      <c r="F8" s="5"/>
      <c r="G8" s="5"/>
      <c r="H8" s="6"/>
      <c r="I8" s="6"/>
      <c r="J8" s="6"/>
      <c r="K8" s="7"/>
    </row>
    <row r="9" spans="2:11" x14ac:dyDescent="0.6">
      <c r="B9" s="4" t="s">
        <v>19</v>
      </c>
      <c r="C9" s="8">
        <v>840</v>
      </c>
      <c r="D9" s="8">
        <f>840+160</f>
        <v>1000</v>
      </c>
      <c r="E9" s="5"/>
      <c r="F9" s="5"/>
      <c r="G9" s="5"/>
      <c r="H9" s="6"/>
      <c r="I9" s="6"/>
      <c r="J9" s="6"/>
      <c r="K9" s="7"/>
    </row>
    <row r="10" spans="2:11" x14ac:dyDescent="0.6">
      <c r="B10" s="4" t="s">
        <v>20</v>
      </c>
      <c r="C10" s="8">
        <v>7847</v>
      </c>
      <c r="D10" s="8">
        <v>7847</v>
      </c>
      <c r="E10" s="5"/>
      <c r="F10" s="5"/>
      <c r="G10" s="5"/>
      <c r="H10" s="6"/>
      <c r="I10" s="6"/>
      <c r="J10" s="6"/>
      <c r="K10" s="7"/>
    </row>
    <row r="11" spans="2:11" ht="15.75" customHeight="1" x14ac:dyDescent="0.6">
      <c r="B11" s="9" t="s">
        <v>38</v>
      </c>
      <c r="C11" s="55"/>
      <c r="D11" s="55"/>
      <c r="E11" s="55"/>
      <c r="F11" s="55"/>
      <c r="G11" s="55"/>
      <c r="H11" s="55"/>
      <c r="I11" s="55"/>
      <c r="J11" s="55"/>
      <c r="K11" s="56"/>
    </row>
    <row r="12" spans="2:11" ht="17.2" customHeight="1" thickBot="1" x14ac:dyDescent="0.65">
      <c r="B12" s="10"/>
      <c r="C12" s="57"/>
      <c r="D12" s="57"/>
      <c r="E12" s="57"/>
      <c r="F12" s="57"/>
      <c r="G12" s="57"/>
      <c r="H12" s="57"/>
      <c r="I12" s="57"/>
      <c r="J12" s="57"/>
      <c r="K12" s="58"/>
    </row>
    <row r="13" spans="2:11" ht="10.15" customHeight="1" thickBot="1" x14ac:dyDescent="0.65">
      <c r="C13" s="13"/>
      <c r="D13" s="13"/>
      <c r="E13" s="13"/>
      <c r="F13" s="13"/>
      <c r="G13" s="13"/>
    </row>
    <row r="14" spans="2:11" ht="15.9" thickBot="1" x14ac:dyDescent="0.65">
      <c r="B14" s="52" t="s">
        <v>1</v>
      </c>
      <c r="C14" s="53"/>
      <c r="D14" s="53"/>
      <c r="E14" s="53"/>
      <c r="F14" s="53"/>
      <c r="G14" s="53"/>
      <c r="H14" s="53"/>
      <c r="I14" s="53"/>
      <c r="J14" s="53"/>
      <c r="K14" s="54"/>
    </row>
    <row r="15" spans="2:11" ht="15.9" thickBot="1" x14ac:dyDescent="0.65">
      <c r="B15" s="44"/>
      <c r="C15" s="59" t="s">
        <v>57</v>
      </c>
      <c r="D15" s="60"/>
      <c r="E15" s="45"/>
      <c r="F15" s="42"/>
      <c r="G15" s="42"/>
      <c r="H15" s="42"/>
      <c r="I15" s="46"/>
      <c r="J15" s="46"/>
      <c r="K15" s="47"/>
    </row>
    <row r="16" spans="2:11" ht="15.9" thickBot="1" x14ac:dyDescent="0.65">
      <c r="B16" s="4"/>
      <c r="C16" s="27" t="s">
        <v>42</v>
      </c>
      <c r="D16" s="28" t="s">
        <v>43</v>
      </c>
      <c r="E16" s="38"/>
      <c r="F16" s="43"/>
      <c r="G16" s="43"/>
      <c r="H16" s="43"/>
      <c r="I16" s="6"/>
      <c r="J16" s="6"/>
      <c r="K16" s="7"/>
    </row>
    <row r="17" spans="2:11" x14ac:dyDescent="0.6">
      <c r="B17" s="14" t="s">
        <v>2</v>
      </c>
      <c r="C17" s="15">
        <v>1750</v>
      </c>
      <c r="D17" s="15">
        <f>C17*12</f>
        <v>21000</v>
      </c>
      <c r="E17" s="37"/>
      <c r="F17" s="37"/>
      <c r="G17" s="37"/>
      <c r="H17" s="37"/>
      <c r="I17" s="6"/>
      <c r="J17" s="6"/>
      <c r="K17" s="7"/>
    </row>
    <row r="18" spans="2:11" x14ac:dyDescent="0.6">
      <c r="B18" s="4" t="s">
        <v>70</v>
      </c>
      <c r="C18" s="16"/>
      <c r="D18" s="16"/>
      <c r="E18" s="6"/>
      <c r="F18" s="6"/>
      <c r="G18" s="6"/>
      <c r="H18" s="23"/>
      <c r="I18" s="6"/>
      <c r="J18" s="6"/>
      <c r="K18" s="7"/>
    </row>
    <row r="19" spans="2:11" x14ac:dyDescent="0.6">
      <c r="B19" s="14" t="s">
        <v>3</v>
      </c>
      <c r="C19" s="17">
        <f>SUM(C17:C18)</f>
        <v>1750</v>
      </c>
      <c r="D19" s="17">
        <f>SUM(D17:D18)</f>
        <v>21000</v>
      </c>
      <c r="E19" s="6"/>
      <c r="F19" s="6"/>
      <c r="G19" s="6"/>
      <c r="H19" s="37"/>
      <c r="I19" s="6"/>
      <c r="J19" s="6"/>
      <c r="K19" s="7"/>
    </row>
    <row r="20" spans="2:11" x14ac:dyDescent="0.6">
      <c r="B20" s="4"/>
      <c r="C20" s="18"/>
      <c r="D20" s="18"/>
      <c r="E20" s="6"/>
      <c r="F20" s="6"/>
      <c r="G20" s="6"/>
      <c r="H20" s="23"/>
      <c r="I20" s="6"/>
      <c r="J20" s="6"/>
      <c r="K20" s="7"/>
    </row>
    <row r="21" spans="2:11" x14ac:dyDescent="0.6">
      <c r="B21" s="14" t="s">
        <v>4</v>
      </c>
      <c r="C21" s="18"/>
      <c r="D21" s="18"/>
      <c r="E21" s="6"/>
      <c r="F21" s="6"/>
      <c r="G21" s="6"/>
      <c r="H21" s="23"/>
      <c r="I21" s="6"/>
      <c r="J21" s="6"/>
      <c r="K21" s="7"/>
    </row>
    <row r="22" spans="2:11" x14ac:dyDescent="0.6">
      <c r="B22" s="4" t="s">
        <v>10</v>
      </c>
      <c r="C22" s="18">
        <f>+C19*0.1</f>
        <v>175</v>
      </c>
      <c r="D22" s="39">
        <f t="shared" ref="D22" si="0">+D19*0.1</f>
        <v>2100</v>
      </c>
      <c r="E22" s="6" t="s">
        <v>11</v>
      </c>
      <c r="F22" s="6"/>
      <c r="G22" s="6"/>
      <c r="H22" s="23"/>
      <c r="I22" s="6"/>
      <c r="J22" s="6"/>
      <c r="K22" s="7"/>
    </row>
    <row r="23" spans="2:11" x14ac:dyDescent="0.6">
      <c r="B23" s="4" t="s">
        <v>5</v>
      </c>
      <c r="C23" s="18">
        <v>35</v>
      </c>
      <c r="D23" s="39">
        <f>C23*12</f>
        <v>420</v>
      </c>
      <c r="E23" s="6" t="s">
        <v>39</v>
      </c>
      <c r="F23" s="6"/>
      <c r="G23" s="6"/>
      <c r="H23" s="23"/>
      <c r="I23" s="6"/>
      <c r="J23" s="6"/>
      <c r="K23" s="7"/>
    </row>
    <row r="24" spans="2:11" x14ac:dyDescent="0.6">
      <c r="B24" s="4" t="s">
        <v>54</v>
      </c>
      <c r="C24" s="18">
        <f>40/12</f>
        <v>3.3333333333333335</v>
      </c>
      <c r="D24" s="39">
        <f>C24*12</f>
        <v>40</v>
      </c>
      <c r="E24" s="6"/>
      <c r="F24" s="6"/>
      <c r="G24" s="6"/>
      <c r="H24" s="23"/>
      <c r="I24" s="6"/>
      <c r="J24" s="6"/>
      <c r="K24" s="7"/>
    </row>
    <row r="25" spans="2:11" x14ac:dyDescent="0.6">
      <c r="B25" s="4" t="s">
        <v>6</v>
      </c>
      <c r="C25" s="18">
        <v>120</v>
      </c>
      <c r="D25" s="39">
        <f>C25*12</f>
        <v>1440</v>
      </c>
      <c r="E25" s="6" t="s">
        <v>12</v>
      </c>
      <c r="F25" s="6"/>
      <c r="G25" s="6"/>
      <c r="H25" s="23"/>
      <c r="I25" s="6"/>
      <c r="J25" s="6"/>
      <c r="K25" s="7"/>
    </row>
    <row r="26" spans="2:11" x14ac:dyDescent="0.6">
      <c r="B26" s="4" t="s">
        <v>7</v>
      </c>
      <c r="C26" s="18">
        <f>1051/12</f>
        <v>87.583333333333329</v>
      </c>
      <c r="D26" s="39">
        <f>C26*12</f>
        <v>1051</v>
      </c>
      <c r="E26" s="6"/>
      <c r="F26" s="6"/>
      <c r="G26" s="6"/>
      <c r="H26" s="23"/>
      <c r="I26" s="6"/>
      <c r="J26" s="6"/>
      <c r="K26" s="7"/>
    </row>
    <row r="27" spans="2:11" x14ac:dyDescent="0.6">
      <c r="B27" s="4" t="s">
        <v>8</v>
      </c>
      <c r="C27" s="16">
        <v>100</v>
      </c>
      <c r="D27" s="39">
        <f>C27*12</f>
        <v>1200</v>
      </c>
      <c r="E27" s="6" t="s">
        <v>40</v>
      </c>
      <c r="F27" s="6"/>
      <c r="G27" s="6"/>
      <c r="H27" s="23"/>
      <c r="I27" s="6"/>
      <c r="J27" s="6"/>
      <c r="K27" s="7"/>
    </row>
    <row r="28" spans="2:11" x14ac:dyDescent="0.6">
      <c r="B28" s="14" t="s">
        <v>9</v>
      </c>
      <c r="C28" s="17">
        <f t="shared" ref="C28:D28" si="1">SUM(C22:C27)</f>
        <v>520.91666666666674</v>
      </c>
      <c r="D28" s="17">
        <f t="shared" si="1"/>
        <v>6251</v>
      </c>
      <c r="E28" s="37"/>
      <c r="F28" s="37"/>
      <c r="G28" s="37"/>
      <c r="H28" s="37"/>
      <c r="I28" s="6"/>
      <c r="J28" s="6"/>
      <c r="K28" s="7"/>
    </row>
    <row r="29" spans="2:11" ht="15.9" thickBot="1" x14ac:dyDescent="0.65">
      <c r="B29" s="14" t="s">
        <v>13</v>
      </c>
      <c r="C29" s="29">
        <f>+C19-C28</f>
        <v>1229.0833333333333</v>
      </c>
      <c r="D29" s="29">
        <f t="shared" ref="D29" si="2">+D19-D28</f>
        <v>14749</v>
      </c>
      <c r="E29" s="37"/>
      <c r="F29" s="37"/>
      <c r="G29" s="37"/>
      <c r="H29" s="37"/>
      <c r="I29" s="6"/>
      <c r="J29" s="6"/>
      <c r="K29" s="7"/>
    </row>
    <row r="30" spans="2:11" ht="15.9" thickBot="1" x14ac:dyDescent="0.65">
      <c r="B30" s="19"/>
      <c r="C30" s="20"/>
      <c r="D30" s="20"/>
      <c r="E30" s="21"/>
      <c r="F30" s="21"/>
      <c r="G30" s="21"/>
      <c r="H30" s="21"/>
      <c r="I30" s="11"/>
      <c r="J30" s="11"/>
      <c r="K30" s="12"/>
    </row>
    <row r="31" spans="2:11" ht="9" customHeight="1" thickBot="1" x14ac:dyDescent="0.65">
      <c r="C31" s="22"/>
      <c r="D31" s="22"/>
    </row>
    <row r="32" spans="2:11" ht="15.9" thickBot="1" x14ac:dyDescent="0.65">
      <c r="B32" s="52" t="s">
        <v>14</v>
      </c>
      <c r="C32" s="53"/>
      <c r="D32" s="53"/>
      <c r="E32" s="53"/>
      <c r="F32" s="53"/>
      <c r="G32" s="53"/>
      <c r="H32" s="53"/>
      <c r="I32" s="53"/>
      <c r="J32" s="53"/>
      <c r="K32" s="54"/>
    </row>
    <row r="33" spans="2:11" x14ac:dyDescent="0.6">
      <c r="B33" s="4" t="s">
        <v>52</v>
      </c>
      <c r="C33" s="23"/>
      <c r="D33" s="23"/>
      <c r="E33" s="6"/>
      <c r="F33" s="6"/>
      <c r="G33" s="6"/>
      <c r="H33" s="6"/>
      <c r="I33" s="6"/>
      <c r="J33" s="6"/>
      <c r="K33" s="7"/>
    </row>
    <row r="34" spans="2:11" x14ac:dyDescent="0.6">
      <c r="B34" s="4" t="s">
        <v>15</v>
      </c>
      <c r="C34" s="30">
        <f>comps!H9</f>
        <v>179087.5</v>
      </c>
      <c r="D34" s="23"/>
      <c r="E34" s="6"/>
      <c r="F34" s="6"/>
      <c r="G34" s="6"/>
      <c r="H34" s="6"/>
      <c r="I34" s="6"/>
      <c r="J34" s="6"/>
      <c r="K34" s="7"/>
    </row>
    <row r="35" spans="2:11" ht="15.9" thickBot="1" x14ac:dyDescent="0.65">
      <c r="B35" s="10" t="s">
        <v>16</v>
      </c>
      <c r="C35" s="24"/>
      <c r="D35" s="24"/>
      <c r="E35" s="11"/>
      <c r="F35" s="11"/>
      <c r="G35" s="11"/>
      <c r="H35" s="11"/>
      <c r="I35" s="11"/>
      <c r="J35" s="11"/>
      <c r="K35" s="12"/>
    </row>
    <row r="36" spans="2:11" ht="15.9" thickBot="1" x14ac:dyDescent="0.65">
      <c r="C36" s="25"/>
      <c r="D36" s="25"/>
    </row>
    <row r="37" spans="2:11" ht="15.9" thickBot="1" x14ac:dyDescent="0.65">
      <c r="B37" s="52" t="s">
        <v>21</v>
      </c>
      <c r="C37" s="53"/>
      <c r="D37" s="53"/>
      <c r="E37" s="53"/>
      <c r="F37" s="53"/>
      <c r="G37" s="53"/>
      <c r="H37" s="53"/>
      <c r="I37" s="53"/>
      <c r="J37" s="53"/>
      <c r="K37" s="54"/>
    </row>
    <row r="38" spans="2:11" x14ac:dyDescent="0.6">
      <c r="B38" s="4" t="s">
        <v>17</v>
      </c>
      <c r="C38" s="30">
        <v>176500</v>
      </c>
      <c r="D38" s="23"/>
      <c r="E38" s="6"/>
      <c r="F38" s="6"/>
      <c r="G38" s="6"/>
      <c r="H38" s="6"/>
      <c r="I38" s="6"/>
      <c r="J38" s="6"/>
      <c r="K38" s="7"/>
    </row>
    <row r="39" spans="2:11" x14ac:dyDescent="0.6">
      <c r="B39" s="4"/>
      <c r="C39" s="31" t="s">
        <v>44</v>
      </c>
      <c r="D39" s="6"/>
      <c r="E39" s="6"/>
      <c r="F39" s="6"/>
      <c r="G39" s="6"/>
      <c r="H39" s="6"/>
      <c r="I39" s="6"/>
      <c r="J39" s="6"/>
      <c r="K39" s="7"/>
    </row>
    <row r="40" spans="2:11" ht="15.9" thickBot="1" x14ac:dyDescent="0.65">
      <c r="B40" s="10" t="s">
        <v>45</v>
      </c>
      <c r="C40" s="26">
        <f>D29/C38</f>
        <v>8.3563739376770543E-2</v>
      </c>
      <c r="D40" s="11"/>
      <c r="E40" s="11"/>
      <c r="F40" s="11"/>
      <c r="G40" s="11"/>
      <c r="H40" s="11"/>
      <c r="I40" s="11"/>
      <c r="J40" s="11"/>
      <c r="K40" s="12"/>
    </row>
    <row r="41" spans="2:11" x14ac:dyDescent="0.6">
      <c r="C41" s="22"/>
      <c r="D41" s="22"/>
    </row>
    <row r="42" spans="2:11" x14ac:dyDescent="0.6">
      <c r="C42" s="22"/>
      <c r="D42" s="22"/>
    </row>
    <row r="43" spans="2:11" x14ac:dyDescent="0.6">
      <c r="C43" s="22"/>
      <c r="D43" s="22"/>
    </row>
    <row r="44" spans="2:11" x14ac:dyDescent="0.6">
      <c r="C44" s="25"/>
      <c r="D44" s="25"/>
    </row>
    <row r="45" spans="2:11" x14ac:dyDescent="0.6">
      <c r="C45" s="25"/>
      <c r="D45" s="25"/>
    </row>
    <row r="46" spans="2:11" x14ac:dyDescent="0.6">
      <c r="C46" s="25"/>
      <c r="D46" s="25"/>
    </row>
    <row r="47" spans="2:11" x14ac:dyDescent="0.6">
      <c r="C47" s="25"/>
      <c r="D47" s="25"/>
    </row>
    <row r="48" spans="2:11" x14ac:dyDescent="0.6">
      <c r="C48" s="25"/>
      <c r="D48" s="25"/>
    </row>
    <row r="49" spans="3:4" x14ac:dyDescent="0.6">
      <c r="C49" s="25"/>
      <c r="D49" s="25"/>
    </row>
  </sheetData>
  <mergeCells count="8">
    <mergeCell ref="C5:F5"/>
    <mergeCell ref="B2:K2"/>
    <mergeCell ref="B4:K4"/>
    <mergeCell ref="B32:K32"/>
    <mergeCell ref="B37:K37"/>
    <mergeCell ref="B14:K14"/>
    <mergeCell ref="C11:K12"/>
    <mergeCell ref="C15:D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718C-945F-C64F-9B43-D14FF6CBD274}">
  <dimension ref="A1:R9"/>
  <sheetViews>
    <sheetView tabSelected="1" workbookViewId="0">
      <selection activeCell="F16" sqref="F16"/>
    </sheetView>
  </sheetViews>
  <sheetFormatPr defaultColWidth="10.84765625" defaultRowHeight="15.6" x14ac:dyDescent="0.6"/>
  <cols>
    <col min="1" max="1" width="7.84765625" bestFit="1" customWidth="1"/>
    <col min="2" max="2" width="8.09765625" bestFit="1" customWidth="1"/>
    <col min="3" max="3" width="26.75" bestFit="1" customWidth="1"/>
    <col min="4" max="4" width="10.25" bestFit="1" customWidth="1"/>
    <col min="5" max="5" width="7.84765625" customWidth="1"/>
    <col min="6" max="6" width="7.34765625" bestFit="1" customWidth="1"/>
    <col min="7" max="7" width="7.59765625" style="1" bestFit="1" customWidth="1"/>
    <col min="8" max="8" width="11.09765625" style="1" bestFit="1" customWidth="1"/>
    <col min="9" max="9" width="12.75" style="32" bestFit="1" customWidth="1"/>
    <col min="10" max="10" width="13.59765625" customWidth="1"/>
    <col min="11" max="11" width="5.59765625" bestFit="1" customWidth="1"/>
    <col min="12" max="12" width="11.5" bestFit="1" customWidth="1"/>
    <col min="13" max="13" width="9.34765625" customWidth="1"/>
    <col min="14" max="14" width="8.34765625" style="1" bestFit="1" customWidth="1"/>
    <col min="15" max="17" width="11.25" customWidth="1"/>
  </cols>
  <sheetData>
    <row r="1" spans="1:18" s="34" customFormat="1" ht="32.25" customHeight="1" x14ac:dyDescent="0.6">
      <c r="A1" s="36" t="s">
        <v>22</v>
      </c>
      <c r="B1" s="36"/>
      <c r="C1" s="36" t="s">
        <v>23</v>
      </c>
      <c r="D1" s="36" t="s">
        <v>46</v>
      </c>
      <c r="E1" s="36" t="s">
        <v>28</v>
      </c>
      <c r="F1" s="36" t="s">
        <v>24</v>
      </c>
      <c r="G1" s="36" t="s">
        <v>25</v>
      </c>
      <c r="H1" s="40" t="s">
        <v>26</v>
      </c>
      <c r="I1" s="36" t="s">
        <v>27</v>
      </c>
      <c r="J1" s="36" t="s">
        <v>34</v>
      </c>
      <c r="K1" s="36" t="s">
        <v>29</v>
      </c>
      <c r="L1" s="36" t="s">
        <v>47</v>
      </c>
      <c r="M1" s="36" t="s">
        <v>30</v>
      </c>
      <c r="N1" s="36" t="s">
        <v>31</v>
      </c>
      <c r="O1" s="36" t="s">
        <v>32</v>
      </c>
      <c r="P1" s="36" t="s">
        <v>53</v>
      </c>
      <c r="Q1" s="36" t="s">
        <v>55</v>
      </c>
      <c r="R1" s="36" t="s">
        <v>33</v>
      </c>
    </row>
    <row r="2" spans="1:18" x14ac:dyDescent="0.6">
      <c r="A2">
        <v>2598139</v>
      </c>
      <c r="B2" t="s">
        <v>59</v>
      </c>
      <c r="C2" t="s">
        <v>60</v>
      </c>
      <c r="D2" t="s">
        <v>48</v>
      </c>
      <c r="E2">
        <v>64134</v>
      </c>
      <c r="F2" t="s">
        <v>35</v>
      </c>
      <c r="G2">
        <v>203</v>
      </c>
      <c r="H2" s="1">
        <v>165000</v>
      </c>
      <c r="I2" s="33">
        <v>46135</v>
      </c>
      <c r="J2" t="s">
        <v>56</v>
      </c>
      <c r="K2" t="s">
        <v>36</v>
      </c>
      <c r="L2" t="s">
        <v>49</v>
      </c>
      <c r="M2">
        <v>3</v>
      </c>
      <c r="N2">
        <v>1</v>
      </c>
      <c r="O2">
        <v>0</v>
      </c>
      <c r="P2">
        <v>0.32</v>
      </c>
      <c r="Q2">
        <v>927</v>
      </c>
      <c r="R2">
        <v>927</v>
      </c>
    </row>
    <row r="3" spans="1:18" x14ac:dyDescent="0.6">
      <c r="A3">
        <v>2607762</v>
      </c>
      <c r="B3" t="s">
        <v>65</v>
      </c>
      <c r="C3" t="s">
        <v>61</v>
      </c>
      <c r="D3" t="s">
        <v>48</v>
      </c>
      <c r="E3">
        <v>64134</v>
      </c>
      <c r="F3" t="s">
        <v>35</v>
      </c>
      <c r="G3">
        <v>203</v>
      </c>
      <c r="H3" s="1">
        <v>174950</v>
      </c>
      <c r="I3" s="33">
        <v>46129</v>
      </c>
      <c r="J3" t="s">
        <v>58</v>
      </c>
      <c r="K3" t="s">
        <v>36</v>
      </c>
      <c r="L3" t="s">
        <v>49</v>
      </c>
      <c r="M3">
        <v>3</v>
      </c>
      <c r="N3">
        <v>1</v>
      </c>
      <c r="O3">
        <v>0</v>
      </c>
      <c r="P3">
        <v>8622</v>
      </c>
      <c r="Q3">
        <v>1062</v>
      </c>
      <c r="R3">
        <v>912</v>
      </c>
    </row>
    <row r="4" spans="1:18" x14ac:dyDescent="0.6">
      <c r="A4">
        <v>2570552</v>
      </c>
      <c r="B4" t="s">
        <v>68</v>
      </c>
      <c r="C4" t="s">
        <v>66</v>
      </c>
      <c r="D4" t="s">
        <v>48</v>
      </c>
      <c r="E4">
        <v>64134</v>
      </c>
      <c r="F4" t="s">
        <v>35</v>
      </c>
      <c r="G4">
        <v>203</v>
      </c>
      <c r="H4" s="1">
        <v>178500</v>
      </c>
      <c r="I4" s="33">
        <v>46003</v>
      </c>
      <c r="J4" t="s">
        <v>51</v>
      </c>
      <c r="K4" t="s">
        <v>36</v>
      </c>
      <c r="L4" t="s">
        <v>49</v>
      </c>
      <c r="M4">
        <v>3</v>
      </c>
      <c r="N4">
        <v>1</v>
      </c>
      <c r="O4">
        <v>0</v>
      </c>
      <c r="P4">
        <v>7833</v>
      </c>
      <c r="Q4">
        <v>960</v>
      </c>
      <c r="R4">
        <v>960</v>
      </c>
    </row>
    <row r="5" spans="1:18" x14ac:dyDescent="0.6">
      <c r="A5">
        <v>2606683</v>
      </c>
      <c r="B5" t="s">
        <v>69</v>
      </c>
      <c r="C5" t="s">
        <v>67</v>
      </c>
      <c r="D5" t="s">
        <v>48</v>
      </c>
      <c r="E5">
        <v>64134</v>
      </c>
      <c r="F5" t="s">
        <v>35</v>
      </c>
      <c r="G5">
        <v>203</v>
      </c>
      <c r="H5" s="1">
        <v>197900</v>
      </c>
      <c r="I5" s="33">
        <v>46202</v>
      </c>
      <c r="J5" t="s">
        <v>56</v>
      </c>
      <c r="K5" t="s">
        <v>36</v>
      </c>
      <c r="L5" t="s">
        <v>49</v>
      </c>
      <c r="M5">
        <v>3</v>
      </c>
      <c r="N5">
        <v>1</v>
      </c>
      <c r="O5">
        <v>0</v>
      </c>
      <c r="P5">
        <v>10215</v>
      </c>
      <c r="Q5">
        <v>950</v>
      </c>
      <c r="R5">
        <v>950</v>
      </c>
    </row>
    <row r="8" spans="1:18" ht="15.9" thickBot="1" x14ac:dyDescent="0.65"/>
    <row r="9" spans="1:18" ht="15.9" thickBot="1" x14ac:dyDescent="0.65">
      <c r="H9" s="41">
        <f>AVERAGE(H2:H5)</f>
        <v>179087.5</v>
      </c>
    </row>
  </sheetData>
  <autoFilter ref="A1:R1" xr:uid="{69E9718C-945F-C64F-9B43-D14FF6CBD274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4FBD-23D1-094E-9BA2-84BC3343FDC2}">
  <dimension ref="A1"/>
  <sheetViews>
    <sheetView topLeftCell="H14" workbookViewId="0">
      <selection activeCell="O27" sqref="O27"/>
    </sheetView>
  </sheetViews>
  <sheetFormatPr defaultColWidth="10.84765625" defaultRowHeight="15.6" x14ac:dyDescent="0.6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10711 Ewing</vt:lpstr>
      <vt:lpstr>comps</vt:lpstr>
      <vt:lpstr>Pictures &amp; Videos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Eyal Shmuel</cp:lastModifiedBy>
  <cp:lastPrinted>2024-03-12T17:22:39Z</cp:lastPrinted>
  <dcterms:created xsi:type="dcterms:W3CDTF">2024-02-04T20:09:42Z</dcterms:created>
  <dcterms:modified xsi:type="dcterms:W3CDTF">2026-09-01T14:37:57Z</dcterms:modified>
</cp:coreProperties>
</file>